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0" windowWidth="11325" windowHeight="7605" activeTab="0"/>
  </bookViews>
  <sheets>
    <sheet name="доходы" sheetId="1" r:id="rId1"/>
    <sheet name="расходы" sheetId="2" r:id="rId2"/>
  </sheets>
  <definedNames>
    <definedName name="_xlnm._FilterDatabase" localSheetId="0" hidden="1">'доходы'!$A$4:$F$29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0">'доходы'!$A$1:$F$29</definedName>
    <definedName name="_xlnm.Print_Area" localSheetId="1">'расходы'!$B$1:$G$40</definedName>
  </definedNames>
  <calcPr fullCalcOnLoad="1"/>
</workbook>
</file>

<file path=xl/sharedStrings.xml><?xml version="1.0" encoding="utf-8"?>
<sst xmlns="http://schemas.openxmlformats.org/spreadsheetml/2006/main" count="138" uniqueCount="133">
  <si>
    <t>Но-
мер 
стро-
ки</t>
  </si>
  <si>
    <t>Код классификации 
доходов бюджета</t>
  </si>
  <si>
    <t>Процент испол-
нения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</si>
  <si>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</si>
  <si>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</si>
  <si>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</si>
  <si>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</si>
  <si>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</si>
  <si>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</si>
  <si>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</si>
  <si>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</si>
  <si>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</si>
  <si>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</si>
  <si>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</si>
  <si>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</si>
  <si>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</si>
  <si>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</si>
  <si>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</si>
  <si>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</si>
  <si>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</si>
  <si>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</si>
  <si>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</si>
  <si>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</si>
  <si>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</si>
  <si>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</si>
  <si>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</si>
  <si>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</si>
  <si>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</si>
  <si>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</si>
  <si>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</si>
  <si>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</si>
  <si>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</si>
  <si>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</si>
  <si>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</si>
  <si>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</si>
  <si>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</si>
  <si>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</si>
  <si>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</si>
  <si>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</si>
  <si>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</si>
  <si>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</si>
  <si>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</si>
  <si>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</si>
  <si>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</si>
  <si>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</si>
  <si>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</si>
  <si>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</si>
  <si>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</si>
  <si>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</si>
  <si>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1100</t>
  </si>
  <si>
    <t>ФИЗИЧЕСКАЯ КУЛЬТУРА И СПОРТ</t>
  </si>
  <si>
    <t>Итого расходов</t>
  </si>
  <si>
    <t>000 1 01 02000 01 0000 110</t>
  </si>
  <si>
    <t>000 1 05 00000 00 0000 000</t>
  </si>
  <si>
    <t>000 1 05 01000 00 0000 110</t>
  </si>
  <si>
    <t>000 1 06 00000 00 0000 000</t>
  </si>
  <si>
    <t>Наименование доходов бюджета</t>
  </si>
  <si>
    <t>000 2 02 04000 00 0000 151</t>
  </si>
  <si>
    <t>Иные межбюджетные трансферты</t>
  </si>
  <si>
    <t>3</t>
  </si>
  <si>
    <t/>
  </si>
  <si>
    <t>1</t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</si>
  <si>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</si>
  <si>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</si>
  <si>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</si>
  <si>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</si>
  <si>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</si>
  <si>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</si>
  <si>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</si>
  <si>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</si>
  <si>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</si>
  <si>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</si>
  <si>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</si>
  <si>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</si>
  <si>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</si>
  <si>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</si>
  <si>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</si>
  <si>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</si>
  <si>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</si>
  <si>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</si>
  <si>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</si>
  <si>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000 1 05 03000 01 0000 110</t>
  </si>
  <si>
    <t>Единый сельскохозяйственный налог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</si>
  <si>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</si>
  <si>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</si>
  <si>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</si>
  <si>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</si>
  <si>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        </t>
  </si>
  <si>
    <t>0700</t>
  </si>
  <si>
    <t>ОБРАЗОВАНИЕ</t>
  </si>
  <si>
    <t>0707</t>
  </si>
  <si>
    <t>Молодежная политика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</si>
  <si>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</si>
  <si>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</si>
  <si>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</si>
  <si>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</si>
  <si>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1006</t>
  </si>
  <si>
    <t>Другие вопросы в области социальной политики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</si>
  <si>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</si>
  <si>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</si>
  <si>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</si>
  <si>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000 1 11 05075 10 0003 120</t>
  </si>
  <si>
    <t>Дотации  бюджетам сельских поселений  на выравнивание бюджетной обеспеченности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</si>
  <si>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</si>
  <si>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</si>
  <si>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</si>
  <si>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</si>
  <si>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</si>
  <si>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0505</t>
  </si>
  <si>
    <t>Физическая культура</t>
  </si>
  <si>
    <t>Подготовка инвестиционных программ и строительство объектов жилья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</si>
  <si>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</si>
  <si>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</si>
  <si>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0600</t>
  </si>
  <si>
    <t>0605</t>
  </si>
  <si>
    <t>ОХРАНА ОКРУЖАЮЩЕЙ СРЕДЫ</t>
  </si>
  <si>
    <t>Другие вопросы в области охраны окружающей среды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</si>
  <si>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</si>
  <si>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</si>
  <si>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Объем 
средств
по решению Думы
на 2020 год, 
в тысячах 
рублей</t>
  </si>
  <si>
    <t>Плата за пользование жилых помещений (плата за наём) муниципального жилищного фонда сельских поселений</t>
  </si>
  <si>
    <t>000 1 11 09045 10 0004 120</t>
  </si>
  <si>
    <t>000 2 02 25000 00 0000 150</t>
  </si>
  <si>
    <t>000 2 02 01000 00 0000 150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</si>
  <si>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</si>
  <si>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</si>
  <si>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</si>
  <si>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000 2 02 35000 00 0000 150</t>
  </si>
  <si>
    <t>Субвенции бюджетам сельских поселений на выполнение передаваемых полномочий</t>
  </si>
  <si>
    <t>Объем 
средств
по закону
о бюджете 
на 2020 год, 
в тысячах 
рублей</t>
  </si>
  <si>
    <t>Информация об исполнении бюджета Сладковского сельского поселения
 по доходам на 01.02.2020</t>
  </si>
  <si>
    <t>Исполнение 
на 01.02.2020, 
в тысячах 
рублей</t>
  </si>
  <si>
    <t>Информация об исполнении бюджета Сладковского сельского поселения
 по расходам на 01.02.2020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</si>
</sst>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0.000"/>
    <numFmt numFmtId="182" formatCode="0.0000"/>
    <numFmt numFmtId="183" formatCode="0.00000"/>
    <numFmt numFmtId="184" formatCode="0.00000E+00"/>
    <numFmt numFmtId="185" formatCode="0.000000E+00"/>
    <numFmt numFmtId="186" formatCode="0.0000000E+00"/>
    <numFmt numFmtId="187" formatCode="0.00000000E+00"/>
    <numFmt numFmtId="188" formatCode="#,##0.00000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 applyProtection="0">
      <alignment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" fontId="3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" fontId="50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top" wrapText="1"/>
    </xf>
    <xf numFmtId="174" fontId="3" fillId="0" borderId="0" xfId="0" applyNumberFormat="1" applyFont="1" applyFill="1" applyAlignment="1">
      <alignment/>
    </xf>
    <xf numFmtId="174" fontId="52" fillId="0" borderId="10" xfId="0" applyNumberFormat="1" applyFont="1" applyFill="1" applyBorder="1" applyAlignment="1">
      <alignment horizontal="right"/>
    </xf>
    <xf numFmtId="174" fontId="53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wrapText="1"/>
    </xf>
    <xf numFmtId="49" fontId="6" fillId="0" borderId="10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top"/>
    </xf>
    <xf numFmtId="174" fontId="7" fillId="0" borderId="10" xfId="0" applyNumberFormat="1" applyFont="1" applyBorder="1" applyAlignment="1">
      <alignment/>
    </xf>
    <xf numFmtId="174" fontId="54" fillId="0" borderId="0" xfId="0" applyNumberFormat="1" applyFont="1" applyFill="1" applyAlignment="1">
      <alignment/>
    </xf>
    <xf numFmtId="17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74" fontId="3" fillId="0" borderId="0" xfId="0" applyNumberFormat="1" applyFont="1" applyFill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2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4" sqref="E4"/>
    </sheetView>
  </sheetViews>
  <sheetFormatPr defaultColWidth="9.00390625" defaultRowHeight="12.75"/>
  <cols>
    <col min="1" max="1" width="5.25390625" style="1" customWidth="1"/>
    <col min="2" max="2" width="26.00390625" style="1" customWidth="1"/>
    <col min="3" max="3" width="45.875" style="34" customWidth="1"/>
    <col min="4" max="4" width="14.25390625" style="1" customWidth="1"/>
    <col min="5" max="5" width="14.00390625" style="42" customWidth="1"/>
    <col min="6" max="6" width="11.00390625" style="1" customWidth="1"/>
    <col min="7" max="7" width="9.125" style="1" customWidth="1"/>
    <col min="8" max="8" width="12.75390625" style="1" bestFit="1" customWidth="1"/>
    <col min="9" max="9" width="11.25390625" style="1" customWidth="1"/>
    <col min="10" max="16384" width="9.125" style="1" customWidth="1"/>
  </cols>
  <sheetData>
    <row r="1" spans="1:6" ht="51" customHeight="1">
      <c r="A1" s="49" t="s">
        <v>130</v>
      </c>
      <c r="B1" s="49"/>
      <c r="C1" s="49"/>
      <c r="D1" s="49"/>
      <c r="E1" s="49"/>
      <c r="F1" s="49"/>
    </row>
    <row r="3" spans="1:6" ht="108" customHeight="1">
      <c r="A3" s="4" t="s">
        <v>0</v>
      </c>
      <c r="B3" s="4" t="s">
        <v>1</v>
      </c>
      <c r="C3" s="4" t="s">
        <v>56</v>
      </c>
      <c r="D3" s="36" t="s">
        <v>119</v>
      </c>
      <c r="E3" s="7" t="s">
        <v>131</v>
      </c>
      <c r="F3" s="13" t="s">
        <v>2</v>
      </c>
    </row>
    <row r="4" spans="1:6" ht="14.25">
      <c r="A4" s="5" t="s">
        <v>61</v>
      </c>
      <c r="B4" s="6" t="s">
        <v>62</v>
      </c>
      <c r="C4" s="5" t="s">
        <v>59</v>
      </c>
      <c r="D4" s="17">
        <v>4</v>
      </c>
      <c r="E4" s="8">
        <v>5</v>
      </c>
      <c r="F4" s="18">
        <v>6</v>
      </c>
    </row>
    <row r="5" spans="1:6" ht="14.25" customHeight="1">
      <c r="A5" s="38">
        <v>1</v>
      </c>
      <c r="B5" s="43" t="s">
        <v>76</v>
      </c>
      <c r="C5" s="44" t="s">
        <v>75</v>
      </c>
      <c r="D5" s="32">
        <f>D6+D8+D10+D14+D17</f>
        <v>6786</v>
      </c>
      <c r="E5" s="32">
        <f>E6+E8+E10+E14+E17</f>
        <v>558.6999999999999</v>
      </c>
      <c r="F5" s="46">
        <f>IF(D5=0,"-",IF(E5/D5*100&gt;110,"свыше 100",ROUND((E5/D5*100),1)))</f>
        <v>8.2</v>
      </c>
    </row>
    <row r="6" spans="1:6" ht="15">
      <c r="A6" s="38">
        <f>A5+1</f>
        <v>2</v>
      </c>
      <c r="B6" s="43" t="s">
        <v>67</v>
      </c>
      <c r="C6" s="44" t="s">
        <v>66</v>
      </c>
      <c r="D6" s="32">
        <f>D7</f>
        <v>232</v>
      </c>
      <c r="E6" s="32">
        <f>E7</f>
        <v>3.2</v>
      </c>
      <c r="F6" s="46">
        <f aca="true" t="shared" si="0" ref="F6:F23">IF(D6=0,"-",IF(E6/D6*100&gt;110,"свыше 100",ROUND((E6/D6*100),1)))</f>
        <v>1.4</v>
      </c>
    </row>
    <row r="7" spans="1:6" ht="15">
      <c r="A7" s="38">
        <v>3</v>
      </c>
      <c r="B7" s="43" t="s">
        <v>52</v>
      </c>
      <c r="C7" s="44" t="s">
        <v>74</v>
      </c>
      <c r="D7" s="32">
        <v>232</v>
      </c>
      <c r="E7" s="32">
        <v>3.2</v>
      </c>
      <c r="F7" s="46">
        <f t="shared" si="0"/>
        <v>1.4</v>
      </c>
    </row>
    <row r="8" spans="1:6" ht="45" customHeight="1">
      <c r="A8" s="38">
        <f>A7+1</f>
        <v>4</v>
      </c>
      <c r="B8" s="43" t="s">
        <v>68</v>
      </c>
      <c r="C8" s="44" t="s">
        <v>69</v>
      </c>
      <c r="D8" s="32">
        <f>D9</f>
        <v>4135</v>
      </c>
      <c r="E8" s="32">
        <f>E9</f>
        <v>336.9</v>
      </c>
      <c r="F8" s="46">
        <f t="shared" si="0"/>
        <v>8.1</v>
      </c>
    </row>
    <row r="9" spans="1:6" ht="45">
      <c r="A9" s="38">
        <v>5</v>
      </c>
      <c r="B9" s="43" t="s">
        <v>70</v>
      </c>
      <c r="C9" s="44" t="s">
        <v>71</v>
      </c>
      <c r="D9" s="32">
        <v>4135</v>
      </c>
      <c r="E9" s="32">
        <v>336.9</v>
      </c>
      <c r="F9" s="46">
        <f t="shared" si="0"/>
        <v>8.1</v>
      </c>
    </row>
    <row r="10" spans="1:6" ht="15">
      <c r="A10" s="38">
        <f>A9+1</f>
        <v>6</v>
      </c>
      <c r="B10" s="43" t="s">
        <v>53</v>
      </c>
      <c r="C10" s="44" t="s">
        <v>64</v>
      </c>
      <c r="D10" s="32">
        <f>D11+D12+D13</f>
        <v>289</v>
      </c>
      <c r="E10" s="32">
        <f>E11+E12+E13</f>
        <v>0</v>
      </c>
      <c r="F10" s="46">
        <f t="shared" si="0"/>
        <v>0</v>
      </c>
    </row>
    <row r="11" spans="1:6" ht="45">
      <c r="A11" s="38">
        <v>7</v>
      </c>
      <c r="B11" s="43" t="s">
        <v>54</v>
      </c>
      <c r="C11" s="44" t="s">
        <v>98</v>
      </c>
      <c r="D11" s="32">
        <v>70</v>
      </c>
      <c r="E11" s="32">
        <v>0</v>
      </c>
      <c r="F11" s="46">
        <f>IF(D11=0,"-",IF(E11/D11*100&gt;110,"свыше 100",ROUND((E11/D11*100),1)))</f>
        <v>0</v>
      </c>
    </row>
    <row r="12" spans="1:6" ht="45.75" customHeight="1">
      <c r="A12" s="38">
        <f>A11+1</f>
        <v>8</v>
      </c>
      <c r="B12" s="43" t="s">
        <v>54</v>
      </c>
      <c r="C12" s="44" t="s">
        <v>99</v>
      </c>
      <c r="D12" s="32">
        <v>219</v>
      </c>
      <c r="E12" s="32">
        <v>0</v>
      </c>
      <c r="F12" s="46">
        <f t="shared" si="0"/>
        <v>0</v>
      </c>
    </row>
    <row r="13" spans="1:6" ht="15">
      <c r="A13" s="38">
        <v>9</v>
      </c>
      <c r="B13" s="43" t="s">
        <v>81</v>
      </c>
      <c r="C13" s="44" t="s">
        <v>82</v>
      </c>
      <c r="D13" s="32">
        <v>0</v>
      </c>
      <c r="E13" s="32">
        <v>0</v>
      </c>
      <c r="F13" s="46" t="str">
        <f t="shared" si="0"/>
        <v>-</v>
      </c>
    </row>
    <row r="14" spans="1:6" ht="15">
      <c r="A14" s="38">
        <f>A13+1</f>
        <v>10</v>
      </c>
      <c r="B14" s="43" t="s">
        <v>55</v>
      </c>
      <c r="C14" s="44" t="s">
        <v>65</v>
      </c>
      <c r="D14" s="32">
        <f>D15+D16</f>
        <v>1377</v>
      </c>
      <c r="E14" s="32">
        <f>E15+E16</f>
        <v>215.5</v>
      </c>
      <c r="F14" s="46">
        <f t="shared" si="0"/>
        <v>15.6</v>
      </c>
    </row>
    <row r="15" spans="1:6" ht="15">
      <c r="A15" s="38">
        <v>11</v>
      </c>
      <c r="B15" s="43" t="s">
        <v>83</v>
      </c>
      <c r="C15" s="44" t="s">
        <v>84</v>
      </c>
      <c r="D15" s="32">
        <v>290</v>
      </c>
      <c r="E15" s="32">
        <v>4.9</v>
      </c>
      <c r="F15" s="46">
        <f t="shared" si="0"/>
        <v>1.7</v>
      </c>
    </row>
    <row r="16" spans="1:6" ht="15">
      <c r="A16" s="38">
        <f>A15+1</f>
        <v>12</v>
      </c>
      <c r="B16" s="43" t="s">
        <v>85</v>
      </c>
      <c r="C16" s="44" t="s">
        <v>86</v>
      </c>
      <c r="D16" s="32">
        <v>1087</v>
      </c>
      <c r="E16" s="32">
        <v>210.6</v>
      </c>
      <c r="F16" s="46">
        <f t="shared" si="0"/>
        <v>19.4</v>
      </c>
    </row>
    <row r="17" spans="1:6" ht="60">
      <c r="A17" s="38">
        <v>13</v>
      </c>
      <c r="B17" s="43" t="s">
        <v>72</v>
      </c>
      <c r="C17" s="44" t="s">
        <v>73</v>
      </c>
      <c r="D17" s="32">
        <f>D20+D18+D19</f>
        <v>753</v>
      </c>
      <c r="E17" s="32">
        <f>E20+E18+E19</f>
        <v>3.1</v>
      </c>
      <c r="F17" s="46">
        <f t="shared" si="0"/>
        <v>0.4</v>
      </c>
    </row>
    <row r="18" spans="1:6" ht="75">
      <c r="A18" s="38">
        <v>14</v>
      </c>
      <c r="B18" s="43" t="s">
        <v>101</v>
      </c>
      <c r="C18" s="44" t="s">
        <v>100</v>
      </c>
      <c r="D18" s="32">
        <v>61</v>
      </c>
      <c r="E18" s="32">
        <v>3.1</v>
      </c>
      <c r="F18" s="46">
        <f>IF(D18=0,"-",IF(E18/D18*100&gt;110,"свыше 100",ROUND((E18/D18*100),1)))</f>
        <v>5.1</v>
      </c>
    </row>
    <row r="19" spans="1:6" ht="45">
      <c r="A19" s="38">
        <v>15</v>
      </c>
      <c r="B19" s="43" t="s">
        <v>121</v>
      </c>
      <c r="C19" s="44" t="s">
        <v>120</v>
      </c>
      <c r="D19" s="32">
        <v>692</v>
      </c>
      <c r="E19" s="32">
        <v>0</v>
      </c>
      <c r="F19" s="46">
        <f>IF(D19=0,"-",IF(E19/D19*100&gt;110,"свыше 100",ROUND((E19/D19*100),1)))</f>
        <v>0</v>
      </c>
    </row>
    <row r="20" spans="1:6" ht="75">
      <c r="A20" s="38">
        <v>16</v>
      </c>
      <c r="B20" s="43" t="s">
        <v>111</v>
      </c>
      <c r="C20" s="44" t="s">
        <v>112</v>
      </c>
      <c r="D20" s="32">
        <v>0</v>
      </c>
      <c r="E20" s="32">
        <v>0</v>
      </c>
      <c r="F20" s="46" t="str">
        <f t="shared" si="0"/>
        <v>-</v>
      </c>
    </row>
    <row r="21" spans="1:6" ht="15">
      <c r="A21" s="38">
        <v>17</v>
      </c>
      <c r="B21" s="22" t="s">
        <v>78</v>
      </c>
      <c r="C21" s="33" t="s">
        <v>77</v>
      </c>
      <c r="D21" s="31">
        <f>D22</f>
        <v>37925.9</v>
      </c>
      <c r="E21" s="31">
        <f>E22</f>
        <v>2256.7</v>
      </c>
      <c r="F21" s="46">
        <f t="shared" si="0"/>
        <v>6</v>
      </c>
    </row>
    <row r="22" spans="1:6" ht="45">
      <c r="A22" s="38">
        <v>18</v>
      </c>
      <c r="B22" s="22" t="s">
        <v>79</v>
      </c>
      <c r="C22" s="33" t="s">
        <v>80</v>
      </c>
      <c r="D22" s="31">
        <f>D23+D27+D24+D26+D25+D28</f>
        <v>37925.9</v>
      </c>
      <c r="E22" s="31">
        <f>E23+E27+E24+E26+E25+E28</f>
        <v>2256.7</v>
      </c>
      <c r="F22" s="46">
        <v>38.7</v>
      </c>
    </row>
    <row r="23" spans="1:9" ht="30">
      <c r="A23" s="38">
        <v>19</v>
      </c>
      <c r="B23" s="22" t="s">
        <v>123</v>
      </c>
      <c r="C23" s="33" t="s">
        <v>102</v>
      </c>
      <c r="D23" s="31">
        <v>17496</v>
      </c>
      <c r="E23" s="31">
        <v>795</v>
      </c>
      <c r="F23" s="46">
        <f t="shared" si="0"/>
        <v>4.5</v>
      </c>
      <c r="H23" s="28"/>
      <c r="I23" s="28"/>
    </row>
    <row r="24" spans="1:9" ht="30">
      <c r="A24" s="38"/>
      <c r="B24" s="22" t="s">
        <v>122</v>
      </c>
      <c r="C24" s="33" t="s">
        <v>124</v>
      </c>
      <c r="D24" s="31">
        <v>50</v>
      </c>
      <c r="E24" s="31"/>
      <c r="F24" s="46"/>
      <c r="H24" s="28"/>
      <c r="I24" s="28"/>
    </row>
    <row r="25" spans="1:6" ht="15.75" customHeight="1">
      <c r="A25" s="38">
        <v>20</v>
      </c>
      <c r="B25" s="22" t="s">
        <v>125</v>
      </c>
      <c r="C25" s="33" t="s">
        <v>126</v>
      </c>
      <c r="D25" s="31">
        <v>261.9</v>
      </c>
      <c r="E25" s="31">
        <v>0</v>
      </c>
      <c r="F25" s="46">
        <f>IF(D25=0,"-",IF(E25/D25*100&gt;110,"свыше 100",ROUND((E25/D25*100),1)))</f>
        <v>0</v>
      </c>
    </row>
    <row r="26" spans="1:6" ht="31.5" customHeight="1">
      <c r="A26" s="38"/>
      <c r="B26" s="22" t="s">
        <v>127</v>
      </c>
      <c r="C26" s="33" t="s">
        <v>128</v>
      </c>
      <c r="D26" s="31">
        <v>238</v>
      </c>
      <c r="E26" s="31">
        <v>59.5</v>
      </c>
      <c r="F26" s="46"/>
    </row>
    <row r="27" spans="1:6" ht="90">
      <c r="A27" s="38">
        <v>21</v>
      </c>
      <c r="B27" s="22" t="s">
        <v>117</v>
      </c>
      <c r="C27" s="33" t="s">
        <v>118</v>
      </c>
      <c r="D27" s="31">
        <v>0</v>
      </c>
      <c r="E27" s="31">
        <v>0</v>
      </c>
      <c r="F27" s="46" t="str">
        <f>IF(D27=0,"-",IF(E27/D27*100&gt;110,"свыше 100",ROUND((E27/D27*100),1)))</f>
        <v>-</v>
      </c>
    </row>
    <row r="28" spans="1:6" ht="15">
      <c r="A28" s="38">
        <v>22</v>
      </c>
      <c r="B28" s="22" t="s">
        <v>57</v>
      </c>
      <c r="C28" s="33" t="s">
        <v>58</v>
      </c>
      <c r="D28" s="31">
        <v>19880</v>
      </c>
      <c r="E28" s="31">
        <v>1402.2</v>
      </c>
      <c r="F28" s="46">
        <f>IF(D28=0,"-",IF(E28/D28*100&gt;110,"свыше 100",ROUND((E28/D28*100),1)))</f>
        <v>7.1</v>
      </c>
    </row>
    <row r="29" spans="1:6" ht="15">
      <c r="A29" s="38">
        <v>23</v>
      </c>
      <c r="B29" s="21" t="s">
        <v>60</v>
      </c>
      <c r="C29" s="35" t="s">
        <v>63</v>
      </c>
      <c r="D29" s="37">
        <f>D21+D5</f>
        <v>44711.9</v>
      </c>
      <c r="E29" s="37">
        <f>E21+E5</f>
        <v>2815.3999999999996</v>
      </c>
      <c r="F29" s="48">
        <f>IF(D29=0,"-",IF(E29/D29*100&gt;110,"свыше 100",ROUND((E29/D29*100),1)))</f>
        <v>6.3</v>
      </c>
    </row>
    <row r="31" spans="5:6" ht="15.75">
      <c r="E31" s="40"/>
      <c r="F31" s="28"/>
    </row>
    <row r="32" spans="4:6" ht="12.75">
      <c r="D32" s="41"/>
      <c r="E32" s="41"/>
      <c r="F32" s="28"/>
    </row>
  </sheetData>
  <sheetProtection/>
  <autoFilter ref="A4:F29"/>
  <mergeCells count="1">
    <mergeCell ref="A1:F1"/>
  </mergeCells>
  <printOptions horizontalCentered="1"/>
  <pageMargins left="0.984251968503937" right="0.3937007874015748" top="0.7874015748031497" bottom="0.7874015748031497" header="0.5118110236220472" footer="0.5905511811023623"/>
  <pageSetup horizontalDpi="600" verticalDpi="600" orientation="portrait" paperSize="9" scale="77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F5" sqref="F5"/>
    </sheetView>
  </sheetViews>
  <sheetFormatPr defaultColWidth="9.00390625" defaultRowHeight="12.75"/>
  <cols>
    <col min="1" max="1" width="0.74609375" style="9" customWidth="1"/>
    <col min="2" max="2" width="5.625" style="9" customWidth="1"/>
    <col min="3" max="3" width="7.625" style="9" customWidth="1"/>
    <col min="4" max="4" width="58.625" style="9" customWidth="1"/>
    <col min="5" max="5" width="14.625" style="10" customWidth="1"/>
    <col min="6" max="6" width="14.75390625" style="26" customWidth="1"/>
    <col min="7" max="7" width="10.75390625" style="11" customWidth="1"/>
    <col min="8" max="16384" width="9.125" style="9" customWidth="1"/>
  </cols>
  <sheetData>
    <row r="1" spans="2:7" ht="46.5" customHeight="1">
      <c r="B1" s="51" t="s">
        <v>132</v>
      </c>
      <c r="C1" s="51"/>
      <c r="D1" s="51"/>
      <c r="E1" s="51"/>
      <c r="F1" s="51"/>
      <c r="G1" s="51"/>
    </row>
    <row r="2" spans="2:7" ht="15.75">
      <c r="B2" s="12"/>
      <c r="C2" s="12"/>
      <c r="D2" s="12"/>
      <c r="E2" s="12"/>
      <c r="F2" s="27"/>
      <c r="G2" s="12"/>
    </row>
    <row r="3" spans="2:7" ht="104.25" customHeight="1">
      <c r="B3" s="2" t="s">
        <v>0</v>
      </c>
      <c r="C3" s="13" t="s">
        <v>3</v>
      </c>
      <c r="D3" s="13" t="s">
        <v>4</v>
      </c>
      <c r="E3" s="14" t="s">
        <v>129</v>
      </c>
      <c r="F3" s="7" t="s">
        <v>131</v>
      </c>
      <c r="G3" s="15" t="s">
        <v>2</v>
      </c>
    </row>
    <row r="4" spans="2:7" ht="14.25">
      <c r="B4" s="3" t="s">
        <v>61</v>
      </c>
      <c r="C4" s="16">
        <v>2</v>
      </c>
      <c r="D4" s="8">
        <v>3</v>
      </c>
      <c r="E4" s="17">
        <v>4</v>
      </c>
      <c r="F4" s="8">
        <v>5</v>
      </c>
      <c r="G4" s="18">
        <v>6</v>
      </c>
    </row>
    <row r="5" spans="2:7" s="19" customFormat="1" ht="15">
      <c r="B5" s="20">
        <v>1</v>
      </c>
      <c r="C5" s="21" t="s">
        <v>5</v>
      </c>
      <c r="D5" s="24" t="s">
        <v>6</v>
      </c>
      <c r="E5" s="29">
        <f>E6+E7+E8+E9+E10+E11</f>
        <v>9900.7</v>
      </c>
      <c r="F5" s="29">
        <f>F6+F7+F8+F9+F10+F11</f>
        <v>582.1</v>
      </c>
      <c r="G5" s="29">
        <f>IF(E5=0,"-",IF(F5/E5*100&gt;110,"свыше 100",ROUND((F5/E5*100),1)))</f>
        <v>5.9</v>
      </c>
    </row>
    <row r="6" spans="2:7" ht="30">
      <c r="B6" s="20">
        <f>B5+1</f>
        <v>2</v>
      </c>
      <c r="C6" s="22" t="s">
        <v>7</v>
      </c>
      <c r="D6" s="25" t="s">
        <v>8</v>
      </c>
      <c r="E6" s="30">
        <v>1318</v>
      </c>
      <c r="F6" s="39">
        <v>63.9</v>
      </c>
      <c r="G6" s="30">
        <f aca="true" t="shared" si="0" ref="G6:G37">IF(E6=0,"-",IF(F6/E6*100&gt;110,"свыше 100",ROUND((F6/E6*100),1)))</f>
        <v>4.8</v>
      </c>
    </row>
    <row r="7" spans="2:7" ht="45">
      <c r="B7" s="20">
        <f aca="true" t="shared" si="1" ref="B7:B37">B6+1</f>
        <v>3</v>
      </c>
      <c r="C7" s="22" t="s">
        <v>9</v>
      </c>
      <c r="D7" s="25" t="s">
        <v>10</v>
      </c>
      <c r="E7" s="30">
        <v>1181</v>
      </c>
      <c r="F7" s="47">
        <v>91.3</v>
      </c>
      <c r="G7" s="30">
        <f t="shared" si="0"/>
        <v>7.7</v>
      </c>
    </row>
    <row r="8" spans="2:7" ht="45">
      <c r="B8" s="20">
        <f t="shared" si="1"/>
        <v>4</v>
      </c>
      <c r="C8" s="22" t="s">
        <v>11</v>
      </c>
      <c r="D8" s="25" t="s">
        <v>12</v>
      </c>
      <c r="E8" s="30">
        <v>5607</v>
      </c>
      <c r="F8" s="39">
        <v>352.5</v>
      </c>
      <c r="G8" s="30">
        <f t="shared" si="0"/>
        <v>6.3</v>
      </c>
    </row>
    <row r="9" spans="2:7" ht="15">
      <c r="B9" s="20">
        <f t="shared" si="1"/>
        <v>5</v>
      </c>
      <c r="C9" s="22" t="s">
        <v>13</v>
      </c>
      <c r="D9" s="25" t="s">
        <v>14</v>
      </c>
      <c r="E9" s="30">
        <v>0.5</v>
      </c>
      <c r="F9" s="39">
        <v>0</v>
      </c>
      <c r="G9" s="30">
        <v>0</v>
      </c>
    </row>
    <row r="10" spans="2:7" ht="45">
      <c r="B10" s="20">
        <v>6</v>
      </c>
      <c r="C10" s="22" t="s">
        <v>104</v>
      </c>
      <c r="D10" s="25" t="s">
        <v>105</v>
      </c>
      <c r="E10" s="30">
        <v>525</v>
      </c>
      <c r="F10" s="47">
        <v>0</v>
      </c>
      <c r="G10" s="30">
        <f t="shared" si="0"/>
        <v>0</v>
      </c>
    </row>
    <row r="11" spans="2:7" ht="15">
      <c r="B11" s="20">
        <v>7</v>
      </c>
      <c r="C11" s="22" t="s">
        <v>15</v>
      </c>
      <c r="D11" s="25" t="s">
        <v>16</v>
      </c>
      <c r="E11" s="30">
        <v>1269.2</v>
      </c>
      <c r="F11" s="39">
        <v>74.4</v>
      </c>
      <c r="G11" s="30">
        <f t="shared" si="0"/>
        <v>5.9</v>
      </c>
    </row>
    <row r="12" spans="2:7" ht="15">
      <c r="B12" s="20">
        <f>B11+1</f>
        <v>8</v>
      </c>
      <c r="C12" s="21" t="s">
        <v>17</v>
      </c>
      <c r="D12" s="24" t="s">
        <v>18</v>
      </c>
      <c r="E12" s="37">
        <f>E13</f>
        <v>237.3</v>
      </c>
      <c r="F12" s="37">
        <f>F13</f>
        <v>15.1</v>
      </c>
      <c r="G12" s="29">
        <f t="shared" si="0"/>
        <v>6.4</v>
      </c>
    </row>
    <row r="13" spans="2:7" s="19" customFormat="1" ht="15">
      <c r="B13" s="20">
        <f t="shared" si="1"/>
        <v>9</v>
      </c>
      <c r="C13" s="22" t="s">
        <v>19</v>
      </c>
      <c r="D13" s="25" t="s">
        <v>20</v>
      </c>
      <c r="E13" s="30">
        <v>237.3</v>
      </c>
      <c r="F13" s="39">
        <v>15.1</v>
      </c>
      <c r="G13" s="30">
        <f t="shared" si="0"/>
        <v>6.4</v>
      </c>
    </row>
    <row r="14" spans="2:7" ht="28.5">
      <c r="B14" s="20">
        <f t="shared" si="1"/>
        <v>10</v>
      </c>
      <c r="C14" s="21" t="s">
        <v>21</v>
      </c>
      <c r="D14" s="24" t="s">
        <v>22</v>
      </c>
      <c r="E14" s="37">
        <f>E15+E16</f>
        <v>91</v>
      </c>
      <c r="F14" s="37">
        <f>F15+F16</f>
        <v>0</v>
      </c>
      <c r="G14" s="29">
        <f t="shared" si="0"/>
        <v>0</v>
      </c>
    </row>
    <row r="15" spans="2:7" ht="15">
      <c r="B15" s="20">
        <v>11</v>
      </c>
      <c r="C15" s="22" t="s">
        <v>23</v>
      </c>
      <c r="D15" s="25" t="s">
        <v>24</v>
      </c>
      <c r="E15" s="30">
        <v>91</v>
      </c>
      <c r="F15" s="39">
        <v>0</v>
      </c>
      <c r="G15" s="30">
        <f t="shared" si="0"/>
        <v>0</v>
      </c>
    </row>
    <row r="16" spans="2:7" ht="30">
      <c r="B16" s="20">
        <v>12</v>
      </c>
      <c r="C16" s="22" t="s">
        <v>25</v>
      </c>
      <c r="D16" s="25" t="s">
        <v>26</v>
      </c>
      <c r="E16" s="30">
        <v>0</v>
      </c>
      <c r="F16" s="39">
        <v>0</v>
      </c>
      <c r="G16" s="30" t="str">
        <f t="shared" si="0"/>
        <v>-</v>
      </c>
    </row>
    <row r="17" spans="2:7" s="19" customFormat="1" ht="15">
      <c r="B17" s="20">
        <f t="shared" si="1"/>
        <v>13</v>
      </c>
      <c r="C17" s="21" t="s">
        <v>27</v>
      </c>
      <c r="D17" s="24" t="s">
        <v>28</v>
      </c>
      <c r="E17" s="29">
        <f>E18+E19+E20+E21</f>
        <v>7065</v>
      </c>
      <c r="F17" s="29">
        <f>F18+F19+F20+F21</f>
        <v>0</v>
      </c>
      <c r="G17" s="29">
        <f t="shared" si="0"/>
        <v>0</v>
      </c>
    </row>
    <row r="18" spans="2:7" ht="15">
      <c r="B18" s="20">
        <v>14</v>
      </c>
      <c r="C18" s="22" t="s">
        <v>106</v>
      </c>
      <c r="D18" s="25" t="s">
        <v>107</v>
      </c>
      <c r="E18" s="30">
        <v>0</v>
      </c>
      <c r="F18" s="39">
        <v>0</v>
      </c>
      <c r="G18" s="29" t="str">
        <f t="shared" si="0"/>
        <v>-</v>
      </c>
    </row>
    <row r="19" spans="2:7" ht="15">
      <c r="B19" s="20">
        <v>15</v>
      </c>
      <c r="C19" s="22" t="s">
        <v>29</v>
      </c>
      <c r="D19" s="25" t="s">
        <v>30</v>
      </c>
      <c r="E19" s="30">
        <v>937</v>
      </c>
      <c r="F19" s="39">
        <v>0</v>
      </c>
      <c r="G19" s="29">
        <f t="shared" si="0"/>
        <v>0</v>
      </c>
    </row>
    <row r="20" spans="2:7" ht="15">
      <c r="B20" s="20">
        <f t="shared" si="1"/>
        <v>16</v>
      </c>
      <c r="C20" s="22" t="s">
        <v>31</v>
      </c>
      <c r="D20" s="25" t="s">
        <v>32</v>
      </c>
      <c r="E20" s="30">
        <v>4191</v>
      </c>
      <c r="F20" s="39">
        <v>0</v>
      </c>
      <c r="G20" s="30">
        <f t="shared" si="0"/>
        <v>0</v>
      </c>
    </row>
    <row r="21" spans="2:7" ht="15">
      <c r="B21" s="20">
        <v>17</v>
      </c>
      <c r="C21" s="22" t="s">
        <v>33</v>
      </c>
      <c r="D21" s="25" t="s">
        <v>34</v>
      </c>
      <c r="E21" s="30">
        <v>1937</v>
      </c>
      <c r="F21" s="39">
        <v>0</v>
      </c>
      <c r="G21" s="30">
        <f t="shared" si="0"/>
        <v>0</v>
      </c>
    </row>
    <row r="22" spans="2:7" ht="15">
      <c r="B22" s="20">
        <f t="shared" si="1"/>
        <v>18</v>
      </c>
      <c r="C22" s="21" t="s">
        <v>35</v>
      </c>
      <c r="D22" s="24" t="s">
        <v>36</v>
      </c>
      <c r="E22" s="29">
        <f>E23+E24+E26+E25</f>
        <v>9363.9</v>
      </c>
      <c r="F22" s="29">
        <f>F23+F24+F26+F25</f>
        <v>300.1</v>
      </c>
      <c r="G22" s="29">
        <f t="shared" si="0"/>
        <v>3.2</v>
      </c>
    </row>
    <row r="23" spans="2:7" ht="15">
      <c r="B23" s="20">
        <f t="shared" si="1"/>
        <v>19</v>
      </c>
      <c r="C23" s="22" t="s">
        <v>37</v>
      </c>
      <c r="D23" s="25" t="s">
        <v>38</v>
      </c>
      <c r="E23" s="30">
        <v>11</v>
      </c>
      <c r="F23" s="47">
        <v>0</v>
      </c>
      <c r="G23" s="30">
        <f t="shared" si="0"/>
        <v>0</v>
      </c>
    </row>
    <row r="24" spans="2:7" ht="15">
      <c r="B24" s="20">
        <f t="shared" si="1"/>
        <v>20</v>
      </c>
      <c r="C24" s="22" t="s">
        <v>39</v>
      </c>
      <c r="D24" s="25" t="s">
        <v>40</v>
      </c>
      <c r="E24" s="30">
        <v>3520.9</v>
      </c>
      <c r="F24" s="47">
        <v>0</v>
      </c>
      <c r="G24" s="30">
        <f t="shared" si="0"/>
        <v>0</v>
      </c>
    </row>
    <row r="25" spans="2:7" s="19" customFormat="1" ht="15">
      <c r="B25" s="20">
        <f t="shared" si="1"/>
        <v>21</v>
      </c>
      <c r="C25" s="22" t="s">
        <v>41</v>
      </c>
      <c r="D25" s="25" t="s">
        <v>42</v>
      </c>
      <c r="E25" s="30">
        <v>5832</v>
      </c>
      <c r="F25" s="39">
        <v>300.1</v>
      </c>
      <c r="G25" s="30">
        <f>IF(E25=0,"-",IF(F25/E25*100&gt;110,"свыше 100",ROUND((F25/E25*100),1)))</f>
        <v>5.1</v>
      </c>
    </row>
    <row r="26" spans="2:7" s="19" customFormat="1" ht="30">
      <c r="B26" s="20">
        <v>22</v>
      </c>
      <c r="C26" s="22" t="s">
        <v>108</v>
      </c>
      <c r="D26" s="25" t="s">
        <v>110</v>
      </c>
      <c r="E26" s="30">
        <v>0</v>
      </c>
      <c r="F26" s="39">
        <v>0</v>
      </c>
      <c r="G26" s="30" t="str">
        <f t="shared" si="0"/>
        <v>-</v>
      </c>
    </row>
    <row r="27" spans="2:7" s="19" customFormat="1" ht="15">
      <c r="B27" s="20">
        <f>B24+1</f>
        <v>21</v>
      </c>
      <c r="C27" s="21" t="s">
        <v>113</v>
      </c>
      <c r="D27" s="24" t="s">
        <v>115</v>
      </c>
      <c r="E27" s="29">
        <f>E28</f>
        <v>0</v>
      </c>
      <c r="F27" s="29">
        <f>F28</f>
        <v>0</v>
      </c>
      <c r="G27" s="29" t="str">
        <f>IF(E27=0,"-",IF(F27/E27*100&gt;110,"свыше 100",ROUND((F27/E27*100),1)))</f>
        <v>-</v>
      </c>
    </row>
    <row r="28" spans="2:7" s="19" customFormat="1" ht="15">
      <c r="B28" s="20">
        <f t="shared" si="1"/>
        <v>22</v>
      </c>
      <c r="C28" s="22" t="s">
        <v>114</v>
      </c>
      <c r="D28" s="25" t="s">
        <v>116</v>
      </c>
      <c r="E28" s="30">
        <v>0</v>
      </c>
      <c r="F28" s="39">
        <v>0</v>
      </c>
      <c r="G28" s="30" t="str">
        <f>IF(E28=0,"-",IF(F28/E28*100&gt;110,"свыше 100",ROUND((F28/E28*100),1)))</f>
        <v>-</v>
      </c>
    </row>
    <row r="29" spans="2:7" s="19" customFormat="1" ht="15">
      <c r="B29" s="20">
        <f>B26+1</f>
        <v>23</v>
      </c>
      <c r="C29" s="21" t="s">
        <v>88</v>
      </c>
      <c r="D29" s="24" t="s">
        <v>89</v>
      </c>
      <c r="E29" s="29">
        <f>E30</f>
        <v>7</v>
      </c>
      <c r="F29" s="29">
        <f>F30</f>
        <v>0</v>
      </c>
      <c r="G29" s="29">
        <f t="shared" si="0"/>
        <v>0</v>
      </c>
    </row>
    <row r="30" spans="2:7" s="19" customFormat="1" ht="15">
      <c r="B30" s="20">
        <f t="shared" si="1"/>
        <v>24</v>
      </c>
      <c r="C30" s="22" t="s">
        <v>90</v>
      </c>
      <c r="D30" s="25" t="s">
        <v>91</v>
      </c>
      <c r="E30" s="30">
        <v>7</v>
      </c>
      <c r="F30" s="39">
        <v>0</v>
      </c>
      <c r="G30" s="30">
        <v>0</v>
      </c>
    </row>
    <row r="31" spans="2:7" ht="15">
      <c r="B31" s="20">
        <f t="shared" si="1"/>
        <v>25</v>
      </c>
      <c r="C31" s="21" t="s">
        <v>43</v>
      </c>
      <c r="D31" s="24" t="s">
        <v>44</v>
      </c>
      <c r="E31" s="29">
        <f>E32</f>
        <v>17948</v>
      </c>
      <c r="F31" s="29">
        <f>F32</f>
        <v>840</v>
      </c>
      <c r="G31" s="29">
        <f t="shared" si="0"/>
        <v>4.7</v>
      </c>
    </row>
    <row r="32" spans="2:7" ht="15">
      <c r="B32" s="20">
        <f t="shared" si="1"/>
        <v>26</v>
      </c>
      <c r="C32" s="22" t="s">
        <v>45</v>
      </c>
      <c r="D32" s="25" t="s">
        <v>46</v>
      </c>
      <c r="E32" s="30">
        <v>17948</v>
      </c>
      <c r="F32" s="39">
        <v>840</v>
      </c>
      <c r="G32" s="30">
        <f t="shared" si="0"/>
        <v>4.7</v>
      </c>
    </row>
    <row r="33" spans="2:7" ht="15">
      <c r="B33" s="20">
        <v>27</v>
      </c>
      <c r="C33" s="21" t="s">
        <v>47</v>
      </c>
      <c r="D33" s="24" t="s">
        <v>48</v>
      </c>
      <c r="E33" s="29">
        <f>E34</f>
        <v>7</v>
      </c>
      <c r="F33" s="29">
        <f>F34</f>
        <v>0</v>
      </c>
      <c r="G33" s="29">
        <f t="shared" si="0"/>
        <v>0</v>
      </c>
    </row>
    <row r="34" spans="2:7" ht="15">
      <c r="B34" s="20">
        <v>28</v>
      </c>
      <c r="C34" s="22" t="s">
        <v>96</v>
      </c>
      <c r="D34" s="25" t="s">
        <v>97</v>
      </c>
      <c r="E34" s="30">
        <v>7</v>
      </c>
      <c r="F34" s="39">
        <v>0</v>
      </c>
      <c r="G34" s="30">
        <f t="shared" si="0"/>
        <v>0</v>
      </c>
    </row>
    <row r="35" spans="2:7" ht="15">
      <c r="B35" s="20">
        <f>B34+1</f>
        <v>29</v>
      </c>
      <c r="C35" s="21" t="s">
        <v>49</v>
      </c>
      <c r="D35" s="24" t="s">
        <v>50</v>
      </c>
      <c r="E35" s="29">
        <f>E36</f>
        <v>755</v>
      </c>
      <c r="F35" s="29">
        <f>F36</f>
        <v>16.5</v>
      </c>
      <c r="G35" s="29">
        <f t="shared" si="0"/>
        <v>2.2</v>
      </c>
    </row>
    <row r="36" spans="2:7" ht="15">
      <c r="B36" s="20">
        <f t="shared" si="1"/>
        <v>30</v>
      </c>
      <c r="C36" s="22" t="s">
        <v>103</v>
      </c>
      <c r="D36" s="25" t="s">
        <v>109</v>
      </c>
      <c r="E36" s="30">
        <v>755</v>
      </c>
      <c r="F36" s="39">
        <v>16.5</v>
      </c>
      <c r="G36" s="30">
        <f t="shared" si="0"/>
        <v>2.2</v>
      </c>
    </row>
    <row r="37" spans="2:7" ht="15">
      <c r="B37" s="20">
        <f t="shared" si="1"/>
        <v>31</v>
      </c>
      <c r="C37" s="21" t="s">
        <v>92</v>
      </c>
      <c r="D37" s="24" t="s">
        <v>93</v>
      </c>
      <c r="E37" s="29">
        <f>E38</f>
        <v>37</v>
      </c>
      <c r="F37" s="29">
        <f>F38</f>
        <v>0</v>
      </c>
      <c r="G37" s="29">
        <f t="shared" si="0"/>
        <v>0</v>
      </c>
    </row>
    <row r="38" spans="2:7" ht="15.75" customHeight="1">
      <c r="B38" s="20">
        <v>32</v>
      </c>
      <c r="C38" s="22" t="s">
        <v>94</v>
      </c>
      <c r="D38" s="25" t="s">
        <v>95</v>
      </c>
      <c r="E38" s="30">
        <v>37</v>
      </c>
      <c r="F38" s="39">
        <v>0</v>
      </c>
      <c r="G38" s="30">
        <v>0</v>
      </c>
    </row>
    <row r="39" spans="2:7" ht="15">
      <c r="B39" s="20">
        <v>33</v>
      </c>
      <c r="C39" s="21"/>
      <c r="D39" s="24" t="s">
        <v>51</v>
      </c>
      <c r="E39" s="29">
        <f>E37+E35+E31+E29+E22+E17+E14+E12+E5+E33+E27</f>
        <v>45411.90000000001</v>
      </c>
      <c r="F39" s="29">
        <f>F37+F35+F31+F29+F22+F17+F14+F12+F5+F33+F27</f>
        <v>1753.7999999999997</v>
      </c>
      <c r="G39" s="29">
        <f>IF(E39=0,"-",IF(F39/E39*100&gt;110,"свыше 100",ROUND((F39/E39*100),1)))</f>
        <v>3.9</v>
      </c>
    </row>
    <row r="40" spans="2:7" s="19" customFormat="1" ht="75" customHeight="1">
      <c r="B40" s="50" t="s">
        <v>87</v>
      </c>
      <c r="C40" s="50"/>
      <c r="D40" s="50"/>
      <c r="E40" s="50"/>
      <c r="F40" s="50"/>
      <c r="G40" s="50"/>
    </row>
    <row r="42" spans="5:6" ht="12.75">
      <c r="E42" s="45"/>
      <c r="F42" s="45"/>
    </row>
    <row r="43" spans="5:6" ht="12.75">
      <c r="E43" s="23"/>
      <c r="F43" s="23"/>
    </row>
  </sheetData>
  <sheetProtection/>
  <autoFilter ref="A4:G40"/>
  <mergeCells count="2">
    <mergeCell ref="B40:G40"/>
    <mergeCell ref="B1:G1"/>
  </mergeCells>
  <printOptions horizontalCentered="1"/>
  <pageMargins left="0.984251968503937" right="0.3937007874015748" top="0.7874015748031497" bottom="0.7874015748031497" header="0.4330708661417323" footer="0.4330708661417323"/>
  <pageSetup firstPageNumber="10" useFirstPageNumber="1" fitToHeight="3" fitToWidth="1" horizontalDpi="600" verticalDpi="600" orientation="portrait" paperSize="9" scale="80" r:id="rId1"/>
  <headerFooter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GLAVBUCH</cp:lastModifiedBy>
  <cp:lastPrinted>2019-09-10T07:18:18Z</cp:lastPrinted>
  <dcterms:created xsi:type="dcterms:W3CDTF">2005-10-01T10:04:25Z</dcterms:created>
  <dcterms:modified xsi:type="dcterms:W3CDTF">2020-03-06T04:43:28Z</dcterms:modified>
  <cp:category/>
  <cp:version/>
  <cp:contentType/>
  <cp:contentStatus/>
</cp:coreProperties>
</file>